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840" yWindow="0" windowWidth="9795" windowHeight="6540" firstSheet="1" activeTab="1"/>
  </bookViews>
  <sheets>
    <sheet name="Sheet4" sheetId="1" state="hidden" r:id="rId1"/>
    <sheet name="Sheet1" sheetId="2" r:id="rId2"/>
    <sheet name="Sheet2" sheetId="3" state="hidden" r:id="rId3"/>
    <sheet name="Sheet3" sheetId="4" state="hidden" r:id="rId4"/>
  </sheets>
  <definedNames>
    <definedName name="_xlnm.Print_Area" localSheetId="1">'Sheet1'!$A$1:$K$177</definedName>
  </definedNames>
  <calcPr fullCalcOnLoad="1"/>
</workbook>
</file>

<file path=xl/comments2.xml><?xml version="1.0" encoding="utf-8"?>
<comments xmlns="http://schemas.openxmlformats.org/spreadsheetml/2006/main">
  <authors>
    <author>Tony McCormack</author>
  </authors>
  <commentList>
    <comment ref="C7" authorId="0">
      <text>
        <r>
          <rPr>
            <b/>
            <sz val="8"/>
            <rFont val="Tahoma"/>
            <family val="2"/>
          </rPr>
          <t>Enter area in this cell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Enter perimeter of paving in this cell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Enter nett price of chosen pavior in this cell.
Do not include VAT</t>
        </r>
      </text>
    </comment>
    <comment ref="F9" authorId="0">
      <text>
        <r>
          <rPr>
            <b/>
            <sz val="8"/>
            <rFont val="Tahoma"/>
            <family val="0"/>
          </rPr>
          <t>Enter area in sq yds.
This converter rounds to the nearest
full square metre</t>
        </r>
      </text>
    </comment>
  </commentList>
</comments>
</file>

<file path=xl/sharedStrings.xml><?xml version="1.0" encoding="utf-8"?>
<sst xmlns="http://schemas.openxmlformats.org/spreadsheetml/2006/main" count="80" uniqueCount="54">
  <si>
    <t>Block Paving Costing Sheet</t>
  </si>
  <si>
    <t>Total area of paving</t>
  </si>
  <si>
    <t>Perimeter</t>
  </si>
  <si>
    <t>Labour</t>
  </si>
  <si>
    <t>Cart Away</t>
  </si>
  <si>
    <t>Soldier Courses</t>
  </si>
  <si>
    <t>Bedding Sand</t>
  </si>
  <si>
    <t>Cutting-in</t>
  </si>
  <si>
    <t>Jointing</t>
  </si>
  <si>
    <t>m</t>
  </si>
  <si>
    <t>mm depth</t>
  </si>
  <si>
    <t>Quantity</t>
  </si>
  <si>
    <t>Rate</t>
  </si>
  <si>
    <t>Sum</t>
  </si>
  <si>
    <t>nr</t>
  </si>
  <si>
    <t>ea</t>
  </si>
  <si>
    <t>mm thick</t>
  </si>
  <si>
    <t>T</t>
  </si>
  <si>
    <t>/T</t>
  </si>
  <si>
    <t>mm wide</t>
  </si>
  <si>
    <t>Excavation [1]</t>
  </si>
  <si>
    <t>/m</t>
  </si>
  <si>
    <t>Sub-base [1]</t>
  </si>
  <si>
    <t>Blockwork [2]</t>
  </si>
  <si>
    <t>[2] allows for 5% wastage</t>
  </si>
  <si>
    <t>Kg bags</t>
  </si>
  <si>
    <t>Sub-total</t>
  </si>
  <si>
    <t>Overheads/Profit</t>
  </si>
  <si>
    <t>%</t>
  </si>
  <si>
    <t>Add</t>
  </si>
  <si>
    <t>Nett Total</t>
  </si>
  <si>
    <t>VAT</t>
  </si>
  <si>
    <t>Gross Total</t>
  </si>
  <si>
    <t>Concrete bed and haunch</t>
  </si>
  <si>
    <t>Total cost of materials</t>
  </si>
  <si>
    <t>Total Labour charges</t>
  </si>
  <si>
    <t>plus VAT</t>
  </si>
  <si>
    <t>Nett cost of blocks</t>
  </si>
  <si>
    <t>Only those figures in red can be altered.</t>
  </si>
  <si>
    <t>sq yds equals…</t>
  </si>
  <si>
    <t>Enter quantities and price into 3 variables below.</t>
  </si>
  <si>
    <t>[1] includes 100mm spread to entire perimeter</t>
  </si>
  <si>
    <t>Area Converter - - - Sq yds to m²</t>
  </si>
  <si>
    <t>m²</t>
  </si>
  <si>
    <t>m³</t>
  </si>
  <si>
    <t>/m³</t>
  </si>
  <si>
    <t>/m²</t>
  </si>
  <si>
    <t>Rate per m²</t>
  </si>
  <si>
    <t>per m²</t>
  </si>
  <si>
    <t>m³ skips</t>
  </si>
  <si>
    <t>m² exactly</t>
  </si>
  <si>
    <t>Blocks [2]</t>
  </si>
  <si>
    <t>inc VAT</t>
  </si>
  <si>
    <t>Last updated June 2011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</si>
</sst>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6">
    <font>
      <sz val="10"/>
      <name val="Arial"/>
      <family val="0"/>
    </font>
    <font>
      <sz val="10"/>
      <name val="Verdana"/>
      <family val="2"/>
    </font>
    <font>
      <b/>
      <u val="single"/>
      <sz val="12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u val="single"/>
      <sz val="18"/>
      <color indexed="50"/>
      <name val="American Uncial MN"/>
      <family val="2"/>
    </font>
    <font>
      <sz val="8"/>
      <color indexed="53"/>
      <name val="Verdana"/>
      <family val="2"/>
    </font>
    <font>
      <sz val="8"/>
      <color indexed="1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i/>
      <sz val="8"/>
      <name val="Verdana"/>
      <family val="2"/>
    </font>
    <font>
      <sz val="8"/>
      <color indexed="10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" fontId="9" fillId="2" borderId="3" xfId="0" applyNumberFormat="1" applyFont="1" applyFill="1" applyBorder="1" applyAlignment="1">
      <alignment horizontal="center"/>
    </xf>
    <xf numFmtId="1" fontId="8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8" fillId="0" borderId="0" xfId="0" applyNumberFormat="1" applyFont="1" applyFill="1" applyBorder="1" applyAlignment="1" applyProtection="1">
      <alignment/>
      <protection locked="0"/>
    </xf>
    <xf numFmtId="7" fontId="8" fillId="0" borderId="0" xfId="17" applyNumberFormat="1" applyFont="1" applyFill="1" applyBorder="1" applyAlignment="1" applyProtection="1">
      <alignment/>
      <protection locked="0"/>
    </xf>
    <xf numFmtId="44" fontId="8" fillId="0" borderId="0" xfId="17" applyFont="1" applyFill="1" applyBorder="1" applyAlignment="1" applyProtection="1">
      <alignment/>
      <protection locked="0"/>
    </xf>
    <xf numFmtId="0" fontId="3" fillId="3" borderId="0" xfId="0" applyFont="1" applyFill="1" applyBorder="1" applyAlignment="1">
      <alignment/>
    </xf>
    <xf numFmtId="44" fontId="3" fillId="3" borderId="0" xfId="17" applyFont="1" applyFill="1" applyBorder="1" applyAlignment="1">
      <alignment/>
    </xf>
    <xf numFmtId="44" fontId="3" fillId="3" borderId="0" xfId="0" applyNumberFormat="1" applyFont="1" applyFill="1" applyBorder="1" applyAlignment="1">
      <alignment/>
    </xf>
    <xf numFmtId="0" fontId="8" fillId="3" borderId="0" xfId="0" applyFont="1" applyFill="1" applyBorder="1" applyAlignment="1" applyProtection="1">
      <alignment/>
      <protection locked="0"/>
    </xf>
    <xf numFmtId="0" fontId="3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44" fontId="3" fillId="4" borderId="0" xfId="0" applyNumberFormat="1" applyFont="1" applyFill="1" applyBorder="1" applyAlignment="1">
      <alignment/>
    </xf>
    <xf numFmtId="44" fontId="3" fillId="4" borderId="0" xfId="17" applyFont="1" applyFill="1" applyBorder="1" applyAlignment="1">
      <alignment/>
    </xf>
    <xf numFmtId="44" fontId="5" fillId="4" borderId="0" xfId="17" applyFont="1" applyFill="1" applyBorder="1" applyAlignment="1">
      <alignment/>
    </xf>
    <xf numFmtId="0" fontId="0" fillId="4" borderId="0" xfId="0" applyFill="1" applyBorder="1" applyAlignment="1">
      <alignment/>
    </xf>
    <xf numFmtId="44" fontId="5" fillId="4" borderId="0" xfId="0" applyNumberFormat="1" applyFont="1" applyFill="1" applyBorder="1" applyAlignment="1">
      <alignment/>
    </xf>
    <xf numFmtId="44" fontId="3" fillId="0" borderId="0" xfId="0" applyNumberFormat="1" applyFont="1" applyBorder="1" applyAlignment="1">
      <alignment/>
    </xf>
    <xf numFmtId="0" fontId="9" fillId="5" borderId="0" xfId="0" applyFont="1" applyFill="1" applyBorder="1" applyAlignment="1">
      <alignment/>
    </xf>
    <xf numFmtId="44" fontId="9" fillId="5" borderId="0" xfId="17" applyFont="1" applyFill="1" applyBorder="1" applyAlignment="1" applyProtection="1">
      <alignment/>
      <protection locked="0"/>
    </xf>
    <xf numFmtId="0" fontId="9" fillId="5" borderId="0" xfId="0" applyFont="1" applyFill="1" applyBorder="1" applyAlignment="1" applyProtection="1">
      <alignment/>
      <protection locked="0"/>
    </xf>
    <xf numFmtId="0" fontId="9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44" fontId="8" fillId="3" borderId="1" xfId="17" applyFont="1" applyFill="1" applyBorder="1" applyAlignment="1" applyProtection="1">
      <alignment/>
      <protection locked="0"/>
    </xf>
    <xf numFmtId="164" fontId="3" fillId="3" borderId="2" xfId="0" applyNumberFormat="1" applyFont="1" applyFill="1" applyBorder="1" applyAlignment="1">
      <alignment/>
    </xf>
    <xf numFmtId="44" fontId="3" fillId="3" borderId="1" xfId="17" applyFont="1" applyFill="1" applyBorder="1" applyAlignment="1">
      <alignment/>
    </xf>
    <xf numFmtId="0" fontId="5" fillId="3" borderId="1" xfId="0" applyFont="1" applyFill="1" applyBorder="1" applyAlignment="1">
      <alignment/>
    </xf>
    <xf numFmtId="164" fontId="3" fillId="3" borderId="1" xfId="0" applyNumberFormat="1" applyFont="1" applyFill="1" applyBorder="1" applyAlignment="1" applyProtection="1">
      <alignment/>
      <protection hidden="1"/>
    </xf>
    <xf numFmtId="1" fontId="3" fillId="3" borderId="1" xfId="0" applyNumberFormat="1" applyFon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13" fillId="0" borderId="0" xfId="0" applyFont="1" applyAlignment="1">
      <alignment/>
    </xf>
    <xf numFmtId="0" fontId="14" fillId="3" borderId="0" xfId="0" applyFont="1" applyFill="1" applyBorder="1" applyAlignment="1" applyProtection="1">
      <alignment/>
      <protection locked="0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714375</xdr:colOff>
      <xdr:row>1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5381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7"/>
  <sheetViews>
    <sheetView showGridLines="0" showRowColHeaders="0" tabSelected="1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17.00390625" style="0" customWidth="1"/>
    <col min="4" max="4" width="12.7109375" style="0" customWidth="1"/>
    <col min="5" max="5" width="3.7109375" style="0" customWidth="1"/>
    <col min="7" max="7" width="3.8515625" style="0" customWidth="1"/>
    <col min="8" max="8" width="8.8515625" style="0" customWidth="1"/>
    <col min="9" max="9" width="5.57421875" style="0" customWidth="1"/>
    <col min="10" max="10" width="15.7109375" style="0" customWidth="1"/>
    <col min="11" max="11" width="3.7109375" style="0" customWidth="1"/>
  </cols>
  <sheetData>
    <row r="1" spans="2:11" ht="83.25" customHeight="1">
      <c r="B1" s="16"/>
      <c r="C1" s="16"/>
      <c r="D1" s="16"/>
      <c r="E1" s="17"/>
      <c r="F1" s="16"/>
      <c r="G1" s="16"/>
      <c r="H1" s="16"/>
      <c r="I1" s="16"/>
      <c r="J1" s="16"/>
      <c r="K1" s="16"/>
    </row>
    <row r="2" spans="1:18" ht="15">
      <c r="A2" s="16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19"/>
      <c r="L2" s="1"/>
      <c r="M2" s="1"/>
      <c r="N2" s="1"/>
      <c r="O2" s="1"/>
      <c r="P2" s="1"/>
      <c r="Q2" s="1"/>
      <c r="R2" s="1"/>
    </row>
    <row r="3" spans="1:18" ht="15">
      <c r="A3" s="16"/>
      <c r="B3" s="18"/>
      <c r="C3" s="19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  <c r="R3" s="1"/>
    </row>
    <row r="4" spans="1:18" ht="12.75">
      <c r="A4" s="16"/>
      <c r="B4" s="20" t="s">
        <v>40</v>
      </c>
      <c r="C4" s="19"/>
      <c r="D4" s="19"/>
      <c r="E4" s="19"/>
      <c r="F4" s="19"/>
      <c r="G4" s="19"/>
      <c r="H4" s="19"/>
      <c r="I4" s="19"/>
      <c r="J4" s="19"/>
      <c r="K4" s="19"/>
      <c r="L4" s="1"/>
      <c r="M4" s="1"/>
      <c r="N4" s="1"/>
      <c r="O4" s="1"/>
      <c r="P4" s="1"/>
      <c r="Q4" s="1"/>
      <c r="R4" s="1"/>
    </row>
    <row r="5" spans="2:18" ht="12.75">
      <c r="B5" s="20" t="s">
        <v>38</v>
      </c>
      <c r="C5" s="19"/>
      <c r="D5" s="19"/>
      <c r="E5" s="19"/>
      <c r="F5" s="19"/>
      <c r="G5" s="19"/>
      <c r="H5" s="19"/>
      <c r="I5" s="19"/>
      <c r="J5" s="19"/>
      <c r="K5" s="1"/>
      <c r="L5" s="1"/>
      <c r="M5" s="1"/>
      <c r="N5" s="1"/>
      <c r="O5" s="1"/>
      <c r="P5" s="1"/>
      <c r="Q5" s="1"/>
      <c r="R5" s="1"/>
    </row>
    <row r="6" spans="2:18" ht="12.75">
      <c r="B6" s="19"/>
      <c r="C6" s="19"/>
      <c r="D6" s="19"/>
      <c r="E6" s="19"/>
      <c r="F6" s="19"/>
      <c r="G6" s="19"/>
      <c r="H6" s="19"/>
      <c r="I6" s="19"/>
      <c r="J6" s="19"/>
      <c r="K6" s="1"/>
      <c r="L6" s="1"/>
      <c r="M6" s="1"/>
      <c r="N6" s="1"/>
      <c r="O6" s="1"/>
      <c r="P6" s="1"/>
      <c r="Q6" s="1"/>
      <c r="R6" s="1"/>
    </row>
    <row r="7" spans="2:21" ht="12.75">
      <c r="B7" s="12" t="s">
        <v>1</v>
      </c>
      <c r="C7" s="21">
        <v>100</v>
      </c>
      <c r="D7" s="12" t="s">
        <v>43</v>
      </c>
      <c r="E7" s="16"/>
      <c r="F7" s="55" t="s">
        <v>42</v>
      </c>
      <c r="G7" s="56"/>
      <c r="H7" s="56"/>
      <c r="I7" s="56"/>
      <c r="J7" s="57"/>
      <c r="K7" s="2"/>
      <c r="L7" s="2"/>
      <c r="M7" s="2"/>
      <c r="N7" s="2"/>
      <c r="O7" s="2"/>
      <c r="P7" s="2"/>
      <c r="Q7" s="2"/>
      <c r="R7" s="2"/>
      <c r="S7" s="3"/>
      <c r="T7" s="3"/>
      <c r="U7" s="3"/>
    </row>
    <row r="8" spans="2:21" ht="12.75">
      <c r="B8" s="12" t="s">
        <v>2</v>
      </c>
      <c r="C8" s="21">
        <v>58</v>
      </c>
      <c r="D8" s="12" t="s">
        <v>9</v>
      </c>
      <c r="E8" s="16"/>
      <c r="F8" s="6"/>
      <c r="G8" s="7"/>
      <c r="H8" s="7"/>
      <c r="I8" s="7"/>
      <c r="J8" s="8"/>
      <c r="K8" s="2"/>
      <c r="L8" s="2"/>
      <c r="M8" s="2"/>
      <c r="N8" s="2"/>
      <c r="O8" s="2"/>
      <c r="P8" s="2"/>
      <c r="Q8" s="2"/>
      <c r="R8" s="2"/>
      <c r="S8" s="3"/>
      <c r="T8" s="3"/>
      <c r="U8" s="3"/>
    </row>
    <row r="9" spans="2:21" ht="12.75">
      <c r="B9" s="12" t="s">
        <v>37</v>
      </c>
      <c r="C9" s="22">
        <v>12</v>
      </c>
      <c r="D9" s="12" t="s">
        <v>48</v>
      </c>
      <c r="E9" s="16"/>
      <c r="F9" s="15">
        <v>100</v>
      </c>
      <c r="G9" s="9" t="s">
        <v>39</v>
      </c>
      <c r="H9" s="9"/>
      <c r="I9" s="14">
        <f>F9*0.836</f>
        <v>83.6</v>
      </c>
      <c r="J9" s="10" t="s">
        <v>43</v>
      </c>
      <c r="K9" s="2"/>
      <c r="L9" s="2"/>
      <c r="M9" s="2"/>
      <c r="N9" s="2"/>
      <c r="O9" s="2"/>
      <c r="P9" s="2"/>
      <c r="Q9" s="2"/>
      <c r="R9" s="2"/>
      <c r="S9" s="3"/>
      <c r="T9" s="3"/>
      <c r="U9" s="3"/>
    </row>
    <row r="10" spans="2:21" ht="12.75">
      <c r="B10" s="5"/>
      <c r="C10" s="23"/>
      <c r="D10" s="5"/>
      <c r="E10" s="11"/>
      <c r="F10" s="12"/>
      <c r="G10" s="12"/>
      <c r="H10" s="13"/>
      <c r="I10" s="12"/>
      <c r="J10" s="16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</row>
    <row r="11" spans="2:21" ht="3" customHeight="1">
      <c r="B11" s="36"/>
      <c r="C11" s="37"/>
      <c r="D11" s="36"/>
      <c r="E11" s="38"/>
      <c r="F11" s="36"/>
      <c r="G11" s="36"/>
      <c r="H11" s="39"/>
      <c r="I11" s="36"/>
      <c r="J11" s="40"/>
      <c r="K11" s="2"/>
      <c r="L11" s="2"/>
      <c r="M11" s="2"/>
      <c r="N11" s="2"/>
      <c r="O11" s="2"/>
      <c r="P11" s="2"/>
      <c r="Q11" s="2"/>
      <c r="R11" s="2"/>
      <c r="S11" s="3"/>
      <c r="T11" s="3"/>
      <c r="U11" s="3"/>
    </row>
    <row r="12" spans="2:21" ht="12.75">
      <c r="B12" s="24"/>
      <c r="C12" s="24"/>
      <c r="D12" s="24"/>
      <c r="E12" s="24"/>
      <c r="F12" s="60" t="s">
        <v>11</v>
      </c>
      <c r="G12" s="61"/>
      <c r="H12" s="42" t="s">
        <v>12</v>
      </c>
      <c r="I12" s="43"/>
      <c r="J12" s="41" t="s">
        <v>13</v>
      </c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</row>
    <row r="13" spans="2:21" ht="12.75">
      <c r="B13" s="24" t="s">
        <v>20</v>
      </c>
      <c r="C13" s="24">
        <v>200</v>
      </c>
      <c r="D13" s="24" t="s">
        <v>10</v>
      </c>
      <c r="E13" s="24"/>
      <c r="F13" s="50">
        <f>(C7+(C8*0.1))*(C13/1000)</f>
        <v>21.16</v>
      </c>
      <c r="G13" s="45" t="s">
        <v>44</v>
      </c>
      <c r="H13" s="44"/>
      <c r="I13" s="45"/>
      <c r="J13" s="24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</row>
    <row r="14" spans="2:21" ht="12.75">
      <c r="B14" s="24" t="s">
        <v>3</v>
      </c>
      <c r="C14" s="24"/>
      <c r="D14" s="24"/>
      <c r="E14" s="24"/>
      <c r="F14" s="50">
        <f>F13</f>
        <v>21.16</v>
      </c>
      <c r="G14" s="45" t="s">
        <v>44</v>
      </c>
      <c r="H14" s="46">
        <v>22</v>
      </c>
      <c r="I14" s="45" t="s">
        <v>45</v>
      </c>
      <c r="J14" s="25">
        <f>F14*H14</f>
        <v>465.52</v>
      </c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</row>
    <row r="15" spans="2:21" ht="12.75">
      <c r="B15" s="24" t="s">
        <v>4</v>
      </c>
      <c r="C15" s="24">
        <v>4.5</v>
      </c>
      <c r="D15" s="24" t="s">
        <v>49</v>
      </c>
      <c r="E15" s="24"/>
      <c r="F15" s="51">
        <f>INT(F13/C15)+1</f>
        <v>5</v>
      </c>
      <c r="G15" s="45" t="s">
        <v>14</v>
      </c>
      <c r="H15" s="46">
        <v>130</v>
      </c>
      <c r="I15" s="45" t="s">
        <v>15</v>
      </c>
      <c r="J15" s="25">
        <f>F15*H15</f>
        <v>650</v>
      </c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</row>
    <row r="16" spans="2:21" ht="12.75">
      <c r="B16" s="24"/>
      <c r="C16" s="24"/>
      <c r="D16" s="24"/>
      <c r="E16" s="24"/>
      <c r="F16" s="50"/>
      <c r="G16" s="45"/>
      <c r="H16" s="44"/>
      <c r="I16" s="45"/>
      <c r="J16" s="24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</row>
    <row r="17" spans="2:21" ht="12.75">
      <c r="B17" s="24" t="s">
        <v>22</v>
      </c>
      <c r="C17" s="54">
        <v>100</v>
      </c>
      <c r="D17" s="24" t="s">
        <v>16</v>
      </c>
      <c r="E17" s="24"/>
      <c r="F17" s="50">
        <f>INT((C7+(C8*0.1))*(C17/1000)*2.2)+1</f>
        <v>24</v>
      </c>
      <c r="G17" s="45" t="s">
        <v>17</v>
      </c>
      <c r="H17" s="46">
        <v>24</v>
      </c>
      <c r="I17" s="47" t="s">
        <v>18</v>
      </c>
      <c r="J17" s="25">
        <f>F17*H17</f>
        <v>576</v>
      </c>
      <c r="K17" s="2"/>
      <c r="L17" s="2"/>
      <c r="M17" s="2"/>
      <c r="N17" s="2"/>
      <c r="O17" s="2"/>
      <c r="P17" s="2"/>
      <c r="Q17" s="2"/>
      <c r="R17" s="2"/>
      <c r="S17" s="3"/>
      <c r="T17" s="3"/>
      <c r="U17" s="3"/>
    </row>
    <row r="18" spans="2:21" ht="12.75">
      <c r="B18" s="24" t="s">
        <v>3</v>
      </c>
      <c r="C18" s="24"/>
      <c r="D18" s="24"/>
      <c r="E18" s="24"/>
      <c r="F18" s="51">
        <f>F17</f>
        <v>24</v>
      </c>
      <c r="G18" s="45" t="s">
        <v>17</v>
      </c>
      <c r="H18" s="46">
        <v>10</v>
      </c>
      <c r="I18" s="47" t="s">
        <v>18</v>
      </c>
      <c r="J18" s="25">
        <f>F18*H18</f>
        <v>240</v>
      </c>
      <c r="K18" s="2"/>
      <c r="L18" s="2"/>
      <c r="M18" s="2"/>
      <c r="N18" s="2"/>
      <c r="O18" s="2"/>
      <c r="P18" s="2"/>
      <c r="Q18" s="2"/>
      <c r="R18" s="2"/>
      <c r="S18" s="3"/>
      <c r="T18" s="3"/>
      <c r="U18" s="3"/>
    </row>
    <row r="19" spans="2:21" ht="12.75">
      <c r="B19" s="24"/>
      <c r="C19" s="24"/>
      <c r="D19" s="24"/>
      <c r="E19" s="24"/>
      <c r="F19" s="50"/>
      <c r="G19" s="45"/>
      <c r="H19" s="44"/>
      <c r="I19" s="45"/>
      <c r="J19" s="24"/>
      <c r="K19" s="2"/>
      <c r="L19" s="2"/>
      <c r="M19" s="2"/>
      <c r="N19" s="2"/>
      <c r="O19" s="2"/>
      <c r="P19" s="2"/>
      <c r="Q19" s="2"/>
      <c r="R19" s="2"/>
      <c r="S19" s="3"/>
      <c r="T19" s="3"/>
      <c r="U19" s="3"/>
    </row>
    <row r="20" spans="2:21" ht="12.75">
      <c r="B20" s="24" t="s">
        <v>5</v>
      </c>
      <c r="C20" s="24">
        <v>200</v>
      </c>
      <c r="D20" s="24" t="s">
        <v>19</v>
      </c>
      <c r="E20" s="24"/>
      <c r="F20" s="50"/>
      <c r="G20" s="45"/>
      <c r="H20" s="44"/>
      <c r="I20" s="45"/>
      <c r="J20" s="24"/>
      <c r="K20" s="2"/>
      <c r="L20" s="2"/>
      <c r="M20" s="2"/>
      <c r="N20" s="2"/>
      <c r="O20" s="2"/>
      <c r="P20" s="2"/>
      <c r="Q20" s="2"/>
      <c r="R20" s="2"/>
      <c r="S20" s="3"/>
      <c r="T20" s="3"/>
      <c r="U20" s="3"/>
    </row>
    <row r="21" spans="2:21" ht="12.75">
      <c r="B21" s="24" t="s">
        <v>51</v>
      </c>
      <c r="C21" s="24">
        <f>C8*(C20/1000)</f>
        <v>11.600000000000001</v>
      </c>
      <c r="D21" s="24" t="s">
        <v>50</v>
      </c>
      <c r="E21" s="24"/>
      <c r="F21" s="50">
        <f>(C8*(C20/1000))*1.05</f>
        <v>12.180000000000001</v>
      </c>
      <c r="G21" s="45" t="s">
        <v>43</v>
      </c>
      <c r="H21" s="48">
        <f>C9</f>
        <v>12</v>
      </c>
      <c r="I21" s="45" t="s">
        <v>46</v>
      </c>
      <c r="J21" s="25">
        <f>F21*H21</f>
        <v>146.16000000000003</v>
      </c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</row>
    <row r="22" spans="2:21" ht="12.75">
      <c r="B22" s="24" t="s">
        <v>33</v>
      </c>
      <c r="C22" s="24"/>
      <c r="D22" s="24"/>
      <c r="E22" s="24"/>
      <c r="F22" s="50">
        <f>C8*((((C20+100)/1000)*0.1)+(0.1*0.05))</f>
        <v>2.0300000000000002</v>
      </c>
      <c r="G22" s="45" t="s">
        <v>44</v>
      </c>
      <c r="H22" s="46">
        <v>100</v>
      </c>
      <c r="I22" s="45" t="s">
        <v>45</v>
      </c>
      <c r="J22" s="25">
        <f>F22*H22</f>
        <v>203.00000000000003</v>
      </c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</row>
    <row r="23" spans="2:21" ht="12.75">
      <c r="B23" s="24" t="s">
        <v>3</v>
      </c>
      <c r="C23" s="24"/>
      <c r="D23" s="24"/>
      <c r="E23" s="24"/>
      <c r="F23" s="50">
        <f>C8</f>
        <v>58</v>
      </c>
      <c r="G23" s="45" t="s">
        <v>9</v>
      </c>
      <c r="H23" s="46">
        <v>2.5</v>
      </c>
      <c r="I23" s="45" t="s">
        <v>21</v>
      </c>
      <c r="J23" s="25">
        <f>F23*H23</f>
        <v>145</v>
      </c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</row>
    <row r="24" spans="2:21" ht="12.75">
      <c r="B24" s="24"/>
      <c r="C24" s="24"/>
      <c r="D24" s="24"/>
      <c r="E24" s="24"/>
      <c r="F24" s="50"/>
      <c r="G24" s="45"/>
      <c r="H24" s="44"/>
      <c r="I24" s="45"/>
      <c r="J24" s="24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</row>
    <row r="25" spans="2:21" ht="12.75">
      <c r="B25" s="24" t="s">
        <v>6</v>
      </c>
      <c r="C25" s="24">
        <v>40</v>
      </c>
      <c r="D25" s="24" t="s">
        <v>16</v>
      </c>
      <c r="E25" s="24"/>
      <c r="F25" s="51">
        <f>INT((C7-(C8*(C20/1000)))*0.04*2.2)+1</f>
        <v>8</v>
      </c>
      <c r="G25" s="45" t="s">
        <v>17</v>
      </c>
      <c r="H25" s="46">
        <v>25</v>
      </c>
      <c r="I25" s="47" t="s">
        <v>18</v>
      </c>
      <c r="J25" s="25">
        <f>F25*H25</f>
        <v>200</v>
      </c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</row>
    <row r="26" spans="2:21" ht="12.75">
      <c r="B26" s="24"/>
      <c r="C26" s="24"/>
      <c r="D26" s="24"/>
      <c r="E26" s="24"/>
      <c r="F26" s="52"/>
      <c r="G26" s="45"/>
      <c r="H26" s="44"/>
      <c r="I26" s="45"/>
      <c r="J26" s="24"/>
      <c r="K26" s="2"/>
      <c r="L26" s="2"/>
      <c r="M26" s="2"/>
      <c r="N26" s="2"/>
      <c r="O26" s="2"/>
      <c r="P26" s="2"/>
      <c r="Q26" s="2"/>
      <c r="R26" s="2"/>
      <c r="S26" s="3"/>
      <c r="T26" s="3"/>
      <c r="U26" s="3"/>
    </row>
    <row r="27" spans="2:21" ht="12.75">
      <c r="B27" s="24" t="s">
        <v>23</v>
      </c>
      <c r="C27" s="24">
        <f>C7-(C8*C20/1000)</f>
        <v>88.4</v>
      </c>
      <c r="D27" s="24" t="s">
        <v>50</v>
      </c>
      <c r="E27" s="24"/>
      <c r="F27" s="50">
        <f>C27*1.05</f>
        <v>92.82000000000001</v>
      </c>
      <c r="G27" s="45" t="s">
        <v>43</v>
      </c>
      <c r="H27" s="48">
        <f>C9</f>
        <v>12</v>
      </c>
      <c r="I27" s="45" t="s">
        <v>46</v>
      </c>
      <c r="J27" s="25">
        <f>F27*H27</f>
        <v>1113.8400000000001</v>
      </c>
      <c r="K27" s="2"/>
      <c r="L27" s="2"/>
      <c r="M27" s="2"/>
      <c r="N27" s="2"/>
      <c r="O27" s="2"/>
      <c r="P27" s="2"/>
      <c r="Q27" s="2"/>
      <c r="R27" s="2"/>
      <c r="S27" s="3"/>
      <c r="T27" s="3"/>
      <c r="U27" s="3"/>
    </row>
    <row r="28" spans="2:21" ht="12.75">
      <c r="B28" s="24" t="s">
        <v>3</v>
      </c>
      <c r="C28" s="24"/>
      <c r="D28" s="24"/>
      <c r="E28" s="24"/>
      <c r="F28" s="50">
        <f>C27</f>
        <v>88.4</v>
      </c>
      <c r="G28" s="45" t="s">
        <v>43</v>
      </c>
      <c r="H28" s="46">
        <v>12</v>
      </c>
      <c r="I28" s="45" t="s">
        <v>46</v>
      </c>
      <c r="J28" s="25">
        <f>F28*H28</f>
        <v>1060.8000000000002</v>
      </c>
      <c r="K28" s="2"/>
      <c r="L28" s="2"/>
      <c r="M28" s="2"/>
      <c r="N28" s="2"/>
      <c r="O28" s="2"/>
      <c r="P28" s="2"/>
      <c r="Q28" s="2"/>
      <c r="R28" s="2"/>
      <c r="S28" s="3"/>
      <c r="T28" s="3"/>
      <c r="U28" s="3"/>
    </row>
    <row r="29" spans="2:21" ht="12.75">
      <c r="B29" s="24" t="s">
        <v>7</v>
      </c>
      <c r="C29" s="24"/>
      <c r="D29" s="24"/>
      <c r="E29" s="24"/>
      <c r="F29" s="50">
        <f>C8</f>
        <v>58</v>
      </c>
      <c r="G29" s="45" t="s">
        <v>9</v>
      </c>
      <c r="H29" s="46">
        <v>2.4</v>
      </c>
      <c r="I29" s="45" t="s">
        <v>21</v>
      </c>
      <c r="J29" s="25">
        <f>F29*H29</f>
        <v>139.2</v>
      </c>
      <c r="K29" s="2"/>
      <c r="L29" s="2"/>
      <c r="M29" s="2"/>
      <c r="N29" s="2"/>
      <c r="O29" s="2"/>
      <c r="P29" s="2"/>
      <c r="Q29" s="2"/>
      <c r="R29" s="2"/>
      <c r="S29" s="3"/>
      <c r="T29" s="3"/>
      <c r="U29" s="3"/>
    </row>
    <row r="30" spans="2:21" ht="12.75">
      <c r="B30" s="24" t="s">
        <v>8</v>
      </c>
      <c r="C30" s="24">
        <v>25</v>
      </c>
      <c r="D30" s="24" t="s">
        <v>25</v>
      </c>
      <c r="E30" s="24"/>
      <c r="F30" s="50">
        <f>INT(C7/8)+1</f>
        <v>13</v>
      </c>
      <c r="G30" s="45" t="s">
        <v>14</v>
      </c>
      <c r="H30" s="46">
        <v>5</v>
      </c>
      <c r="I30" s="45" t="s">
        <v>15</v>
      </c>
      <c r="J30" s="25">
        <f>F30*H30</f>
        <v>65</v>
      </c>
      <c r="K30" s="2"/>
      <c r="L30" s="2"/>
      <c r="M30" s="2"/>
      <c r="N30" s="2"/>
      <c r="O30" s="2"/>
      <c r="P30" s="2"/>
      <c r="Q30" s="2"/>
      <c r="R30" s="2"/>
      <c r="S30" s="3"/>
      <c r="T30" s="3"/>
      <c r="U30" s="3"/>
    </row>
    <row r="31" spans="2:21" ht="12.75">
      <c r="B31" s="24"/>
      <c r="C31" s="24"/>
      <c r="D31" s="24"/>
      <c r="E31" s="24"/>
      <c r="F31" s="44"/>
      <c r="G31" s="45"/>
      <c r="H31" s="44"/>
      <c r="I31" s="45"/>
      <c r="J31" s="24"/>
      <c r="K31" s="2"/>
      <c r="L31" s="2"/>
      <c r="M31" s="2"/>
      <c r="N31" s="2"/>
      <c r="O31" s="2"/>
      <c r="P31" s="2"/>
      <c r="Q31" s="2"/>
      <c r="R31" s="2"/>
      <c r="S31" s="3"/>
      <c r="T31" s="3"/>
      <c r="U31" s="3"/>
    </row>
    <row r="32" spans="2:21" ht="12.75">
      <c r="B32" s="24"/>
      <c r="C32" s="24"/>
      <c r="D32" s="24"/>
      <c r="E32" s="24"/>
      <c r="F32" s="44"/>
      <c r="G32" s="45"/>
      <c r="H32" s="49" t="s">
        <v>26</v>
      </c>
      <c r="I32" s="45"/>
      <c r="J32" s="26">
        <f>SUM(J14:J30)</f>
        <v>5004.5199999999995</v>
      </c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</row>
    <row r="33" spans="2:21" ht="12.75">
      <c r="B33" s="24" t="s">
        <v>27</v>
      </c>
      <c r="C33" s="27">
        <v>20</v>
      </c>
      <c r="D33" s="24" t="s">
        <v>28</v>
      </c>
      <c r="E33" s="24"/>
      <c r="F33" s="44"/>
      <c r="G33" s="45"/>
      <c r="H33" s="44" t="s">
        <v>29</v>
      </c>
      <c r="I33" s="45"/>
      <c r="J33" s="25">
        <f>J32*(C33/100)</f>
        <v>1000.904</v>
      </c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</row>
    <row r="34" spans="2:21" ht="3" customHeight="1">
      <c r="B34" s="36"/>
      <c r="C34" s="37"/>
      <c r="D34" s="36"/>
      <c r="E34" s="38"/>
      <c r="F34" s="36"/>
      <c r="G34" s="36"/>
      <c r="H34" s="39"/>
      <c r="I34" s="36"/>
      <c r="J34" s="40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</row>
    <row r="35" spans="2:21" ht="12.75">
      <c r="B35" s="28"/>
      <c r="C35" s="28"/>
      <c r="D35" s="28"/>
      <c r="E35" s="28"/>
      <c r="F35" s="28"/>
      <c r="G35" s="28"/>
      <c r="H35" s="29" t="s">
        <v>30</v>
      </c>
      <c r="I35" s="28"/>
      <c r="J35" s="30">
        <f>SUM(J32:J33)</f>
        <v>6005.423999999999</v>
      </c>
      <c r="K35" s="4"/>
      <c r="L35" s="2"/>
      <c r="M35" s="2"/>
      <c r="N35" s="2"/>
      <c r="O35" s="2"/>
      <c r="P35" s="2"/>
      <c r="Q35" s="2"/>
      <c r="R35" s="2"/>
      <c r="S35" s="3"/>
      <c r="T35" s="3"/>
      <c r="U35" s="3"/>
    </row>
    <row r="36" spans="2:21" ht="12.75">
      <c r="B36" s="28" t="s">
        <v>31</v>
      </c>
      <c r="C36" s="28">
        <v>20</v>
      </c>
      <c r="D36" s="28" t="s">
        <v>28</v>
      </c>
      <c r="E36" s="28"/>
      <c r="F36" s="28"/>
      <c r="G36" s="28"/>
      <c r="H36" s="28" t="s">
        <v>31</v>
      </c>
      <c r="I36" s="28"/>
      <c r="J36" s="31">
        <f>J35*(C36/100)</f>
        <v>1201.0847999999999</v>
      </c>
      <c r="K36" s="2"/>
      <c r="L36" s="2"/>
      <c r="M36" s="2"/>
      <c r="N36" s="2"/>
      <c r="O36" s="2"/>
      <c r="P36" s="2"/>
      <c r="Q36" s="2"/>
      <c r="R36" s="2"/>
      <c r="S36" s="3"/>
      <c r="T36" s="3"/>
      <c r="U36" s="3"/>
    </row>
    <row r="37" spans="2:21" ht="12.75">
      <c r="B37" s="28"/>
      <c r="C37" s="28"/>
      <c r="D37" s="28"/>
      <c r="E37" s="28"/>
      <c r="F37" s="28"/>
      <c r="G37" s="28"/>
      <c r="H37" s="28"/>
      <c r="I37" s="28"/>
      <c r="J37" s="31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</row>
    <row r="38" spans="2:21" ht="12.75">
      <c r="B38" s="28"/>
      <c r="C38" s="28"/>
      <c r="D38" s="28"/>
      <c r="E38" s="28"/>
      <c r="F38" s="28"/>
      <c r="G38" s="28"/>
      <c r="H38" s="29" t="s">
        <v>32</v>
      </c>
      <c r="I38" s="28"/>
      <c r="J38" s="32">
        <f>SUM(J35:J36)</f>
        <v>7206.508799999999</v>
      </c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</row>
    <row r="39" spans="2:21" ht="12.75">
      <c r="B39" s="28"/>
      <c r="C39" s="28"/>
      <c r="D39" s="28"/>
      <c r="E39" s="28"/>
      <c r="F39" s="28"/>
      <c r="G39" s="28"/>
      <c r="H39" s="28"/>
      <c r="I39" s="28"/>
      <c r="J39" s="31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</row>
    <row r="40" spans="2:21" ht="12.75">
      <c r="B40" s="28" t="s">
        <v>34</v>
      </c>
      <c r="C40" s="28"/>
      <c r="D40" s="30">
        <f>J15+J17+J21+J22+J25+J27+J30</f>
        <v>2954</v>
      </c>
      <c r="E40" s="33"/>
      <c r="F40" s="28" t="s">
        <v>36</v>
      </c>
      <c r="G40" s="28"/>
      <c r="H40" s="28"/>
      <c r="I40" s="28"/>
      <c r="J40" s="31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</row>
    <row r="41" spans="2:21" ht="12.75">
      <c r="B41" s="28" t="s">
        <v>35</v>
      </c>
      <c r="C41" s="28"/>
      <c r="D41" s="30">
        <f>J14+J18+J23+J28+J29</f>
        <v>2050.52</v>
      </c>
      <c r="E41" s="33"/>
      <c r="F41" s="28" t="s">
        <v>36</v>
      </c>
      <c r="G41" s="28"/>
      <c r="H41" s="28"/>
      <c r="I41" s="28"/>
      <c r="J41" s="31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</row>
    <row r="42" spans="2:21" ht="12.75">
      <c r="B42" s="28"/>
      <c r="C42" s="28"/>
      <c r="D42" s="28"/>
      <c r="E42" s="28"/>
      <c r="F42" s="28"/>
      <c r="G42" s="28"/>
      <c r="H42" s="28"/>
      <c r="I42" s="28"/>
      <c r="J42" s="31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</row>
    <row r="43" spans="2:21" ht="12.75">
      <c r="B43" s="29" t="s">
        <v>47</v>
      </c>
      <c r="C43" s="28"/>
      <c r="D43" s="34">
        <f>J38/C7</f>
        <v>72.06508799999999</v>
      </c>
      <c r="E43" s="28"/>
      <c r="F43" s="28" t="s">
        <v>52</v>
      </c>
      <c r="G43" s="28"/>
      <c r="H43" s="28"/>
      <c r="I43" s="28"/>
      <c r="J43" s="31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</row>
    <row r="44" spans="2:21" ht="3" customHeight="1">
      <c r="B44" s="58"/>
      <c r="C44" s="58"/>
      <c r="D44" s="58"/>
      <c r="E44" s="58"/>
      <c r="F44" s="58"/>
      <c r="G44" s="58"/>
      <c r="H44" s="58"/>
      <c r="I44" s="58"/>
      <c r="J44" s="58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</row>
    <row r="45" spans="2:21" ht="12.75">
      <c r="B45" s="5"/>
      <c r="C45" s="5"/>
      <c r="D45" s="5"/>
      <c r="E45" s="5"/>
      <c r="F45" s="5"/>
      <c r="G45" s="5"/>
      <c r="H45" s="5"/>
      <c r="I45" s="5"/>
      <c r="J45" s="35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</row>
    <row r="46" spans="2:21" ht="12.75">
      <c r="B46" s="5" t="s">
        <v>41</v>
      </c>
      <c r="C46" s="5"/>
      <c r="D46" s="5"/>
      <c r="E46" s="5"/>
      <c r="F46" s="5"/>
      <c r="G46" s="5"/>
      <c r="H46" s="5"/>
      <c r="I46" s="5"/>
      <c r="J46" s="5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</row>
    <row r="47" spans="2:21" ht="12.75">
      <c r="B47" s="5" t="s">
        <v>24</v>
      </c>
      <c r="C47" s="5"/>
      <c r="D47" s="5"/>
      <c r="E47" s="5"/>
      <c r="F47" s="5"/>
      <c r="G47" s="5"/>
      <c r="H47" s="5"/>
      <c r="I47" s="5"/>
      <c r="J47" s="5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</row>
    <row r="48" spans="2:21" ht="12.75" hidden="1">
      <c r="B48" s="5"/>
      <c r="C48" s="5"/>
      <c r="D48" s="5"/>
      <c r="E48" s="5"/>
      <c r="F48" s="5"/>
      <c r="G48" s="5"/>
      <c r="H48" s="5"/>
      <c r="I48" s="5"/>
      <c r="J48" s="5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</row>
    <row r="49" spans="2:21" ht="12.75" hidden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</row>
    <row r="50" spans="2:21" ht="12.75" hidden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</row>
    <row r="51" spans="2:21" ht="12.75" hidden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</row>
    <row r="52" spans="2:21" ht="12.75" hidden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</row>
    <row r="53" spans="2:21" ht="12.75" hidden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</row>
    <row r="54" spans="2:21" ht="12.75" hidden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  <c r="U54" s="3"/>
    </row>
    <row r="55" spans="2:21" ht="12.75" hidden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2.75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 ht="12.75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ht="12.75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ht="12.75" hidden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ht="12.75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ht="12.75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ht="12.75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ht="12.75" hidden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ht="12.75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ht="12.75" hidden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ht="12.75" hidden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12.75" hidden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ht="12.75" hidden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ht="12.75" hidden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ht="12.75" hidden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ht="12.75" hidden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2.75" hidden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ht="12.75" hidden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ht="12.75" hidden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ht="12.75" hidden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 ht="12.75" hidden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ht="12.75" hidden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ht="12.75" hidden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 ht="12.75" hidden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2.75" hidden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2:21" ht="12.75" hidden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spans="2:3" ht="12.75">
      <c r="B177" s="53" t="s">
        <v>53</v>
      </c>
      <c r="C177" s="53"/>
    </row>
  </sheetData>
  <sheetProtection selectLockedCells="1"/>
  <mergeCells count="4">
    <mergeCell ref="F7:J7"/>
    <mergeCell ref="B44:J44"/>
    <mergeCell ref="B2:J2"/>
    <mergeCell ref="F12:G12"/>
  </mergeCells>
  <printOptions/>
  <pageMargins left="0.75" right="0.75" top="1" bottom="1" header="0.5" footer="0.5"/>
  <pageSetup horizontalDpi="300" verticalDpi="3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A.J. McCormack &amp; 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Block Paving Costing Sheet</dc:title>
  <dc:subject>Costings</dc:subject>
  <dc:creator>Tony McCormack</dc:creator>
  <cp:keywords/>
  <dc:description/>
  <cp:lastModifiedBy>Tony McCormack</cp:lastModifiedBy>
  <dcterms:created xsi:type="dcterms:W3CDTF">2000-03-10T17:47:15Z</dcterms:created>
  <dcterms:modified xsi:type="dcterms:W3CDTF">2011-06-07T09:33:46Z</dcterms:modified>
  <cp:category/>
  <cp:version/>
  <cp:contentType/>
  <cp:contentStatus/>
</cp:coreProperties>
</file>